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M" sheetId="1" state="visible" r:id="rId1"/>
    <sheet name="Pric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sz val="10"/>
    </font>
    <font>
      <b val="1"/>
    </font>
    <font>
      <i val="1"/>
      <sz val="9"/>
    </font>
  </fonts>
  <fills count="7">
    <fill>
      <patternFill/>
    </fill>
    <fill>
      <patternFill patternType="gray125"/>
    </fill>
    <fill>
      <patternFill patternType="solid">
        <fgColor rgb="00DDE5EE"/>
      </patternFill>
    </fill>
    <fill>
      <patternFill patternType="solid">
        <fgColor rgb="00FFF3C4"/>
      </patternFill>
    </fill>
    <fill>
      <patternFill patternType="solid">
        <fgColor rgb="00EEF6EE"/>
      </patternFill>
    </fill>
    <fill>
      <patternFill patternType="solid">
        <fgColor rgb="00D9D9D9"/>
      </patternFill>
    </fill>
    <fill>
      <patternFill patternType="solid">
        <fgColor rgb="00FFD9B3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/>
    </xf>
    <xf numFmtId="4" fontId="0" fillId="3" borderId="1" pivotButton="0" quotePrefix="0" xfId="0"/>
    <xf numFmtId="4" fontId="0" fillId="4" borderId="1" pivotButton="0" quotePrefix="0" xfId="0"/>
    <xf numFmtId="4" fontId="3" fillId="4" borderId="1" pivotButton="0" quotePrefix="0" xfId="0"/>
    <xf numFmtId="0" fontId="3" fillId="5" borderId="1" pivotButton="0" quotePrefix="0" xfId="0"/>
    <xf numFmtId="0" fontId="0" fillId="5" borderId="1" pivotButton="0" quotePrefix="0" xfId="0"/>
    <xf numFmtId="4" fontId="3" fillId="5" borderId="1" pivotButton="0" quotePrefix="0" xfId="0"/>
    <xf numFmtId="0" fontId="3" fillId="2" borderId="1" pivotButton="0" quotePrefix="0" xfId="0"/>
    <xf numFmtId="0" fontId="3" fillId="6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4" fillId="0" borderId="0" pivotButton="0" quotePrefix="0" xfId="0"/>
    <xf numFmtId="0" fontId="4" fillId="0" borderId="1" applyAlignment="1" pivotButton="0" quotePrefix="0" xfId="0">
      <alignment vertical="top" wrapText="1"/>
    </xf>
    <xf numFmtId="164" fontId="0" fillId="3" borderId="1" pivotButton="0" quotePrefix="0" xfId="0"/>
    <xf numFmtId="164" fontId="3" fillId="4" borderId="1" pivotButton="0" quotePrefix="0" xfId="0"/>
    <xf numFmtId="3" fontId="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8" customWidth="1" min="2" max="2"/>
    <col width="52" customWidth="1" min="3" max="3"/>
    <col width="13" customWidth="1" min="4" max="4"/>
    <col width="14" customWidth="1" min="5" max="5"/>
    <col width="14" customWidth="1" min="6" max="6"/>
  </cols>
  <sheetData>
    <row r="1">
      <c r="A1" s="1" t="inlineStr">
        <is>
          <t>Smart Speaker - Bill of Materials (Raspberry Pi 4 + reSpeaker hardware-DSP mic array)</t>
        </is>
      </c>
    </row>
    <row r="2">
      <c r="A2" s="2" t="inlineStr">
        <is>
          <t>Kit configuration, qty = 1 (prototype pricing). Yellow = input, orange = board selector, green = formula.</t>
        </is>
      </c>
    </row>
    <row r="4">
      <c r="A4" s="3" t="inlineStr">
        <is>
          <t>Category</t>
        </is>
      </c>
      <c r="B4" s="3" t="inlineStr">
        <is>
          <t>Component</t>
        </is>
      </c>
      <c r="C4" s="3" t="inlineStr">
        <is>
          <t>Notes / Part Spec</t>
        </is>
      </c>
      <c r="D4" s="3" t="inlineStr">
        <is>
          <t>Qty per Unit</t>
        </is>
      </c>
      <c r="E4" s="3" t="inlineStr">
        <is>
          <t>Unit Cost ($)</t>
        </is>
      </c>
      <c r="F4" s="3" t="inlineStr">
        <is>
          <t>Ext. Cost ($)</t>
        </is>
      </c>
    </row>
    <row r="5">
      <c r="A5" s="4" t="inlineStr">
        <is>
          <t>Compute</t>
        </is>
      </c>
      <c r="B5" s="4" t="inlineStr">
        <is>
          <t>Raspberry Pi 4 Model B (2GB)</t>
        </is>
      </c>
      <c r="C5" s="5" t="inlineStr">
        <is>
          <t>2GB fits whisper.cpp base.en + OS; 4GB is the fallback if it doesn't</t>
        </is>
      </c>
      <c r="D5" s="6" t="n">
        <v>1</v>
      </c>
      <c r="E5" s="7" t="n">
        <v>45</v>
      </c>
      <c r="F5" s="8">
        <f>D5*E5</f>
        <v/>
      </c>
    </row>
    <row r="6">
      <c r="A6" s="4" t="inlineStr">
        <is>
          <t>Compute</t>
        </is>
      </c>
      <c r="B6" s="4" t="inlineStr">
        <is>
          <t>microSD card 16GB (A1 rated)</t>
        </is>
      </c>
      <c r="C6" s="5" t="inlineStr">
        <is>
          <t>OS + model weights</t>
        </is>
      </c>
      <c r="D6" s="6" t="n">
        <v>1</v>
      </c>
      <c r="E6" s="7" t="n">
        <v>5.5</v>
      </c>
      <c r="F6" s="8">
        <f>D6*E6</f>
        <v/>
      </c>
    </row>
    <row r="7">
      <c r="A7" s="4" t="inlineStr">
        <is>
          <t>Compute</t>
        </is>
      </c>
      <c r="B7" s="4" t="inlineStr">
        <is>
          <t>USB-C PSU (5V/3A)</t>
        </is>
      </c>
      <c r="C7" s="5" t="inlineStr">
        <is>
          <t>Quality supply; brownouts show up as audio dropouts</t>
        </is>
      </c>
      <c r="D7" s="6" t="n">
        <v>1</v>
      </c>
      <c r="E7" s="7" t="n">
        <v>6</v>
      </c>
      <c r="F7" s="8">
        <f>D7*E7</f>
        <v/>
      </c>
    </row>
    <row r="8">
      <c r="A8" s="4" t="inlineStr">
        <is>
          <t>Compute</t>
        </is>
      </c>
      <c r="B8" s="4" t="inlineStr">
        <is>
          <t>Passive heatsink set</t>
        </is>
      </c>
      <c r="C8" s="5" t="inlineStr">
        <is>
          <t>No fan: a fan is a microphone's worst enemy</t>
        </is>
      </c>
      <c r="D8" s="6" t="n">
        <v>1</v>
      </c>
      <c r="E8" s="7" t="n">
        <v>2</v>
      </c>
      <c r="F8" s="8">
        <f>D8*E8</f>
        <v/>
      </c>
    </row>
    <row r="9">
      <c r="A9" s="4" t="inlineStr">
        <is>
          <t>Audio Capture</t>
        </is>
      </c>
      <c r="B9" s="4">
        <f>INDEX(B24:B27,MATCH(C22,A24:A27,0))</f>
        <v/>
      </c>
      <c r="C9" s="5" t="inlineStr">
        <is>
          <t>Hardware AEC is the non-negotiable part. Cost driven by the selector.</t>
        </is>
      </c>
      <c r="D9" s="6" t="n">
        <v>1</v>
      </c>
      <c r="E9" s="9">
        <f>INDEX(C24:C27,MATCH(C22,A24:A27,0))</f>
        <v/>
      </c>
      <c r="F9" s="8">
        <f>D9*E9</f>
        <v/>
      </c>
    </row>
    <row r="10">
      <c r="A10" s="4" t="inlineStr">
        <is>
          <t>Audio Capture</t>
        </is>
      </c>
      <c r="B10" s="4" t="inlineStr">
        <is>
          <t>USB-C cable (short)</t>
        </is>
      </c>
      <c r="C10" s="5" t="inlineStr">
        <is>
          <t>Mic array to Pi; array is USB Audio Class 2.0</t>
        </is>
      </c>
      <c r="D10" s="6" t="n">
        <v>1</v>
      </c>
      <c r="E10" s="7" t="n">
        <v>3.5</v>
      </c>
      <c r="F10" s="8">
        <f>D10*E10</f>
        <v/>
      </c>
    </row>
    <row r="11">
      <c r="A11" s="4" t="inlineStr">
        <is>
          <t>Audio Output</t>
        </is>
      </c>
      <c r="B11" s="4" t="inlineStr">
        <is>
          <t>5W full-range speaker driver, 4 ohm</t>
        </is>
      </c>
      <c r="C11" s="5" t="inlineStr">
        <is>
          <t>Driven directly from the array board's JST speaker connector</t>
        </is>
      </c>
      <c r="D11" s="6" t="n">
        <v>1</v>
      </c>
      <c r="E11" s="7" t="n">
        <v>7</v>
      </c>
      <c r="F11" s="8">
        <f>D11*E11</f>
        <v/>
      </c>
    </row>
    <row r="12">
      <c r="A12" s="4" t="inlineStr">
        <is>
          <t>Audio Output</t>
        </is>
      </c>
      <c r="B12" s="4" t="inlineStr">
        <is>
          <t>JST-PH 2-pin speaker pigtail</t>
        </is>
      </c>
      <c r="C12" s="5" t="inlineStr">
        <is>
          <t>Board-to-driver, pre-terminated</t>
        </is>
      </c>
      <c r="D12" s="6" t="n">
        <v>1</v>
      </c>
      <c r="E12" s="7" t="n">
        <v>0.75</v>
      </c>
      <c r="F12" s="8">
        <f>D12*E12</f>
        <v/>
      </c>
    </row>
    <row r="13">
      <c r="A13" s="4" t="inlineStr">
        <is>
          <t>Cables &amp; Connectors</t>
        </is>
      </c>
      <c r="B13" s="4" t="inlineStr">
        <is>
          <t>Board mounting hardware</t>
        </is>
      </c>
      <c r="C13" s="5" t="inlineStr">
        <is>
          <t>Standoffs for the array board; it is USB, not a HAT</t>
        </is>
      </c>
      <c r="D13" s="6" t="n">
        <v>1</v>
      </c>
      <c r="E13" s="7" t="n">
        <v>2</v>
      </c>
      <c r="F13" s="8">
        <f>D13*E13</f>
        <v/>
      </c>
    </row>
    <row r="14">
      <c r="A14" s="4" t="inlineStr">
        <is>
          <t>Cables &amp; Connectors</t>
        </is>
      </c>
      <c r="B14" s="4" t="inlineStr">
        <is>
          <t>Internal wiring kit (misc. jumpers)</t>
        </is>
      </c>
      <c r="C14" s="5" t="inlineStr">
        <is>
          <t>Power/ground routing</t>
        </is>
      </c>
      <c r="D14" s="6" t="n">
        <v>1</v>
      </c>
      <c r="E14" s="7" t="n">
        <v>1.5</v>
      </c>
      <c r="F14" s="8">
        <f>D14*E14</f>
        <v/>
      </c>
    </row>
    <row r="15">
      <c r="A15" s="4" t="inlineStr">
        <is>
          <t>Enclosure</t>
        </is>
      </c>
      <c r="B15" s="4" t="inlineStr">
        <is>
          <t>3D-printed enclosure shell</t>
        </is>
      </c>
      <c r="C15" s="5" t="inlineStr">
        <is>
          <t>Acoustic ports for mics + speaker grille; printed at qty 1</t>
        </is>
      </c>
      <c r="D15" s="6" t="n">
        <v>1</v>
      </c>
      <c r="E15" s="7" t="n">
        <v>9</v>
      </c>
      <c r="F15" s="8">
        <f>D15*E15</f>
        <v/>
      </c>
    </row>
    <row r="16">
      <c r="A16" s="4" t="inlineStr">
        <is>
          <t>Enclosure</t>
        </is>
      </c>
      <c r="B16" s="4" t="inlineStr">
        <is>
          <t>Acoustic damping foam</t>
        </is>
      </c>
      <c r="C16" s="5" t="inlineStr">
        <is>
          <t>Reduces internal cavity resonance</t>
        </is>
      </c>
      <c r="D16" s="6" t="n">
        <v>1</v>
      </c>
      <c r="E16" s="7" t="n">
        <v>2</v>
      </c>
      <c r="F16" s="8">
        <f>D16*E16</f>
        <v/>
      </c>
    </row>
    <row r="17">
      <c r="A17" s="4" t="inlineStr">
        <is>
          <t>Enclosure</t>
        </is>
      </c>
      <c r="B17" s="4" t="inlineStr">
        <is>
          <t>M2.5 screws/fasteners set</t>
        </is>
      </c>
      <c r="C17" s="5" t="inlineStr">
        <is>
          <t>Board + enclosure assembly</t>
        </is>
      </c>
      <c r="D17" s="6" t="n">
        <v>1</v>
      </c>
      <c r="E17" s="7" t="n">
        <v>1</v>
      </c>
      <c r="F17" s="8">
        <f>D17*E17</f>
        <v/>
      </c>
    </row>
    <row r="18">
      <c r="A18" s="4" t="inlineStr">
        <is>
          <t>Packaging &amp; Misc</t>
        </is>
      </c>
      <c r="B18" s="4" t="inlineStr">
        <is>
          <t>Kit box + foam insert</t>
        </is>
      </c>
      <c r="C18" s="5" t="inlineStr">
        <is>
          <t>Ships as parts; no retail branding</t>
        </is>
      </c>
      <c r="D18" s="6" t="n">
        <v>1</v>
      </c>
      <c r="E18" s="7" t="n">
        <v>2.5</v>
      </c>
      <c r="F18" s="8">
        <f>D18*E18</f>
        <v/>
      </c>
    </row>
    <row r="19">
      <c r="A19" s="4" t="inlineStr">
        <is>
          <t>Packaging &amp; Misc</t>
        </is>
      </c>
      <c r="B19" s="4" t="inlineStr">
        <is>
          <t>Quick-start card (QR to docs)</t>
        </is>
      </c>
      <c r="C19" s="5" t="inlineStr">
        <is>
          <t>Manual lives on the web and stays current</t>
        </is>
      </c>
      <c r="D19" s="6" t="n">
        <v>1</v>
      </c>
      <c r="E19" s="7" t="n">
        <v>0.35</v>
      </c>
      <c r="F19" s="8">
        <f>D19*E19</f>
        <v/>
      </c>
    </row>
    <row r="20">
      <c r="A20" s="10" t="inlineStr">
        <is>
          <t>TOTAL BOM / UNIT</t>
        </is>
      </c>
      <c r="B20" s="11" t="n"/>
      <c r="C20" s="11" t="n"/>
      <c r="D20" s="11" t="n"/>
      <c r="E20" s="11" t="n"/>
      <c r="F20" s="12">
        <f>SUM(F5:F19)</f>
        <v/>
      </c>
    </row>
    <row r="22">
      <c r="A22" s="13" t="inlineStr">
        <is>
          <t>MIC ARRAY OPTIONS</t>
        </is>
      </c>
      <c r="B22" s="13" t="inlineStr">
        <is>
          <t>Selected board &gt;&gt;</t>
        </is>
      </c>
      <c r="C22" s="14" t="inlineStr">
        <is>
          <t>Lite</t>
        </is>
      </c>
      <c r="D22" s="15" t="inlineStr">
        <is>
          <t>&lt;- type Lite / XVF3800 / v2.0 / HAT</t>
        </is>
      </c>
      <c r="E22" s="16" t="n"/>
    </row>
    <row r="23">
      <c r="A23" s="13" t="inlineStr">
        <is>
          <t>Key</t>
        </is>
      </c>
      <c r="B23" s="13" t="inlineStr">
        <is>
          <t>Board</t>
        </is>
      </c>
      <c r="C23" s="13" t="inlineStr">
        <is>
          <t>Price ($)</t>
        </is>
      </c>
      <c r="D23" s="13" t="inlineStr">
        <is>
          <t>Hardware DSP</t>
        </is>
      </c>
      <c r="E23" s="13" t="inlineStr">
        <is>
          <t>Notes</t>
        </is>
      </c>
    </row>
    <row r="24">
      <c r="A24" s="4" t="inlineStr">
        <is>
          <t>Lite</t>
        </is>
      </c>
      <c r="B24" s="4" t="inlineStr">
        <is>
          <t>reSpeaker Lite (XMOS XU316)</t>
        </is>
      </c>
      <c r="C24" s="7" t="n">
        <v>24.9</v>
      </c>
      <c r="D24" s="5" t="inlineStr">
        <is>
          <t>AEC, interference cancellation, noise suppression, AGC. No beamforming.</t>
        </is>
      </c>
      <c r="E24" s="5" t="inlineStr">
        <is>
          <t>2 mics, 3m far-field. USB UAC2. JST 5W speaker out + 3.5mm. Cheapest board that keeps hardware AEC.</t>
        </is>
      </c>
    </row>
    <row r="25">
      <c r="A25" s="4" t="inlineStr">
        <is>
          <t>XVF3800</t>
        </is>
      </c>
      <c r="B25" s="4" t="inlineStr">
        <is>
          <t>reSpeaker XVF3800, no XIAO</t>
        </is>
      </c>
      <c r="C25" s="7" t="n">
        <v>54</v>
      </c>
      <c r="D25" s="5" t="inlineStr">
        <is>
          <t>AEC, multi-beamforming, de-reverberation, DoA, noise suppression, 60dB AGC.</t>
        </is>
      </c>
      <c r="E25" s="5" t="inlineStr">
        <is>
          <t>4 mics, 5m far-field. USB-C UAC2. JST 5W speaker out. 12x WS2812 RGB ring + hardware mute button. Street price seen 49.99-60.99 - get a quote.</t>
        </is>
      </c>
    </row>
    <row r="26">
      <c r="A26" s="4" t="inlineStr">
        <is>
          <t>v2.0</t>
        </is>
      </c>
      <c r="B26" s="4" t="inlineStr">
        <is>
          <t>reSpeaker Mic Array v2.0 (XVF3000)</t>
        </is>
      </c>
      <c r="C26" s="7" t="n">
        <v>64</v>
      </c>
      <c r="D26" s="5" t="inlineStr">
        <is>
          <t>AEC, beamforming, DoA, noise suppression.</t>
        </is>
      </c>
      <c r="E26" s="5" t="inlineStr">
        <is>
          <t>4 mics, 5m. Superseded by XVF3800 - listed for reference, do not buy.</t>
        </is>
      </c>
    </row>
    <row r="27">
      <c r="A27" s="4" t="inlineStr">
        <is>
          <t>HAT</t>
        </is>
      </c>
      <c r="B27" s="4" t="inlineStr">
        <is>
          <t>reSpeaker 4-Mic Array HAT (AC108)</t>
        </is>
      </c>
      <c r="C27" s="7" t="n">
        <v>24.9</v>
      </c>
      <c r="D27" s="5" t="inlineStr">
        <is>
          <t>NONE - it is a codec, not a DSP.</t>
        </is>
      </c>
      <c r="E27" s="5" t="inlineStr">
        <is>
          <t>4 mics + 12 RGB LEDs, but all AEC/beamforming falls back to software on the Pi. No audio out. A trap for this build.</t>
        </is>
      </c>
    </row>
    <row r="29">
      <c r="A29" s="17" t="inlineStr">
        <is>
          <t>Note: single-unit / low-volume estimates (Aug 2026) from Seeed and typical distributors. Volume at 1k+ typically runs 25-40% lower, especially the Pi. Excludes FCC/CE certification, tooling, and our own time.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64" customWidth="1" min="3" max="3"/>
  </cols>
  <sheetData>
    <row r="1">
      <c r="A1" s="1" t="inlineStr">
        <is>
          <t>Pricing &amp; Margin Model</t>
        </is>
      </c>
    </row>
    <row r="2">
      <c r="A2" s="2" t="inlineStr">
        <is>
          <t>Yellow = input, green = formula. Target margin drives the computed price; set the shelf price yourself and check the result.</t>
        </is>
      </c>
    </row>
    <row r="4">
      <c r="A4" s="13" t="inlineStr">
        <is>
          <t>COST INPUTS</t>
        </is>
      </c>
      <c r="B4" s="16" t="n"/>
      <c r="C4" s="16" t="n"/>
    </row>
    <row r="5">
      <c r="A5" s="4" t="inlineStr">
        <is>
          <t>BOM cost per unit (from BOM sheet)</t>
        </is>
      </c>
      <c r="B5" s="9">
        <f>BOM!F20</f>
        <v/>
      </c>
      <c r="C5" s="18" t="inlineStr">
        <is>
          <t>Live link. Changes when you switch the mic array selector.</t>
        </is>
      </c>
    </row>
    <row r="6">
      <c r="A6" s="4" t="inlineStr">
        <is>
          <t>Pick &amp; pack labor - kit</t>
        </is>
      </c>
      <c r="B6" s="7" t="n">
        <v>8</v>
      </c>
      <c r="C6" s="18" t="inlineStr">
        <is>
          <t>Counting parts into a box</t>
        </is>
      </c>
    </row>
    <row r="7">
      <c r="A7" s="4" t="inlineStr">
        <is>
          <t>Assembly labor - assembled unit</t>
        </is>
      </c>
      <c r="B7" s="7" t="n">
        <v>25</v>
      </c>
      <c r="C7" s="18" t="inlineStr">
        <is>
          <t>Build, flash, bench-test, burn-in</t>
        </is>
      </c>
    </row>
    <row r="8">
      <c r="A8" s="4" t="inlineStr">
        <is>
          <t>Enclosure + retail packaging upgrade</t>
        </is>
      </c>
      <c r="B8" s="7" t="n">
        <v>9</v>
      </c>
      <c r="C8" s="18" t="inlineStr">
        <is>
          <t>Assembled units get a finished shell and retail box</t>
        </is>
      </c>
    </row>
    <row r="10">
      <c r="A10" s="13" t="inlineStr">
        <is>
          <t>COGS</t>
        </is>
      </c>
      <c r="B10" s="16" t="n"/>
      <c r="C10" s="16" t="n"/>
    </row>
    <row r="11">
      <c r="A11" s="4" t="inlineStr">
        <is>
          <t>COGS - kit</t>
        </is>
      </c>
      <c r="B11" s="9">
        <f>B5+B6</f>
        <v/>
      </c>
      <c r="C11" s="18" t="inlineStr">
        <is>
          <t>What one kit costs us to put in a box</t>
        </is>
      </c>
    </row>
    <row r="12">
      <c r="A12" s="4" t="inlineStr">
        <is>
          <t>COGS - assembled</t>
        </is>
      </c>
      <c r="B12" s="9">
        <f>B5+B8+B7+B6</f>
        <v/>
      </c>
      <c r="C12" s="18" t="inlineStr">
        <is>
          <t>BOM + upgrade + assembly + pick/pack</t>
        </is>
      </c>
    </row>
    <row r="14">
      <c r="A14" s="13" t="inlineStr">
        <is>
          <t>TARGET GROSS MARGIN</t>
        </is>
      </c>
      <c r="B14" s="16" t="n"/>
      <c r="C14" s="16" t="n"/>
    </row>
    <row r="15">
      <c r="A15" s="4" t="inlineStr">
        <is>
          <t>Target gross margin</t>
        </is>
      </c>
      <c r="B15" s="19" t="n">
        <v>0.5</v>
      </c>
      <c r="C15" s="18" t="inlineStr">
        <is>
          <t>The number we are solving for</t>
        </is>
      </c>
    </row>
    <row r="16">
      <c r="A16" s="4" t="inlineStr">
        <is>
          <t>Computed price - kit</t>
        </is>
      </c>
      <c r="B16" s="9">
        <f>B11/(1-B15)</f>
        <v/>
      </c>
      <c r="C16" s="18" t="inlineStr">
        <is>
          <t>COGS / (1 - margin)</t>
        </is>
      </c>
    </row>
    <row r="17">
      <c r="A17" s="4" t="inlineStr">
        <is>
          <t>Computed price - assembled</t>
        </is>
      </c>
      <c r="B17" s="9">
        <f>B12/(1-B15)</f>
        <v/>
      </c>
      <c r="C17" s="18" t="inlineStr">
        <is>
          <t>COGS / (1 - margin)</t>
        </is>
      </c>
    </row>
    <row r="19">
      <c r="A19" s="13" t="inlineStr">
        <is>
          <t>SHELF PRICE (set by hand, then check the margin)</t>
        </is>
      </c>
      <c r="B19" s="16" t="n"/>
      <c r="C19" s="16" t="n"/>
    </row>
    <row r="20">
      <c r="A20" s="4" t="inlineStr">
        <is>
          <t>Shelf price - kit</t>
        </is>
      </c>
      <c r="B20" s="7" t="n">
        <v>249</v>
      </c>
      <c r="C20" s="18" t="inlineStr">
        <is>
          <t>Rounded up from the computed price</t>
        </is>
      </c>
    </row>
    <row r="21">
      <c r="A21" s="4" t="inlineStr">
        <is>
          <t>Shelf price - assembled</t>
        </is>
      </c>
      <c r="B21" s="7" t="n">
        <v>319</v>
      </c>
      <c r="C21" s="18" t="inlineStr">
        <is>
          <t>Rounded up from the computed price</t>
        </is>
      </c>
    </row>
    <row r="22">
      <c r="A22" s="4" t="inlineStr">
        <is>
          <t>Shelf price - early bird kit</t>
        </is>
      </c>
      <c r="B22" s="7" t="n">
        <v>219</v>
      </c>
      <c r="C22" s="18" t="inlineStr">
        <is>
          <t>Launch-day tier, deliberately thinner</t>
        </is>
      </c>
    </row>
    <row r="23">
      <c r="A23" s="4" t="inlineStr">
        <is>
          <t>Achieved gross margin - kit</t>
        </is>
      </c>
      <c r="B23" s="20">
        <f>(B20-B11)/B20</f>
        <v/>
      </c>
      <c r="C23" s="18" t="inlineStr">
        <is>
          <t>Must land at or above target</t>
        </is>
      </c>
    </row>
    <row r="24">
      <c r="A24" s="4" t="inlineStr">
        <is>
          <t>Achieved gross margin - assembled</t>
        </is>
      </c>
      <c r="B24" s="20">
        <f>(B21-B12)/B21</f>
        <v/>
      </c>
      <c r="C24" s="18" t="inlineStr">
        <is>
          <t>Must land at or above target</t>
        </is>
      </c>
    </row>
    <row r="25">
      <c r="A25" s="4" t="inlineStr">
        <is>
          <t>Achieved gross margin - early bird</t>
        </is>
      </c>
      <c r="B25" s="20">
        <f>(B22-B11)/B22</f>
        <v/>
      </c>
      <c r="C25" s="18" t="inlineStr">
        <is>
          <t>Thinner on purpose</t>
        </is>
      </c>
    </row>
    <row r="27">
      <c r="A27" s="13" t="inlineStr">
        <is>
          <t>WHAT GROSS MARGIN DOES NOT COVER</t>
        </is>
      </c>
      <c r="B27" s="16" t="n"/>
      <c r="C27" s="16" t="n"/>
    </row>
    <row r="28">
      <c r="A28" s="4" t="inlineStr">
        <is>
          <t>Platform + payment fees</t>
        </is>
      </c>
      <c r="B28" s="19" t="n">
        <v>0.08500000000000001</v>
      </c>
      <c r="C28" s="18" t="inlineStr">
        <is>
          <t>Kickstarter 5% + payment processing ~3.5%</t>
        </is>
      </c>
    </row>
    <row r="29">
      <c r="A29" s="4" t="inlineStr">
        <is>
          <t>Failure / replacement / support reserve</t>
        </is>
      </c>
      <c r="B29" s="19" t="n">
        <v>0.05</v>
      </c>
      <c r="C29" s="18" t="inlineStr">
        <is>
          <t>Dead-on-arrival units, reships, our support time</t>
        </is>
      </c>
    </row>
    <row r="30">
      <c r="A30" s="4" t="inlineStr">
        <is>
          <t>Shipping to backer</t>
        </is>
      </c>
      <c r="B30" s="7" t="n">
        <v>0</v>
      </c>
      <c r="C30" s="18" t="inlineStr">
        <is>
          <t>Collected separately at pledge time - pass-through, not margin</t>
        </is>
      </c>
    </row>
    <row r="32">
      <c r="A32" s="13" t="inlineStr">
        <is>
          <t>CONTRIBUTION PER UNIT (the number that says we survive)</t>
        </is>
      </c>
      <c r="B32" s="16" t="n"/>
      <c r="C32" s="16" t="n"/>
    </row>
    <row r="33">
      <c r="A33" s="4" t="inlineStr">
        <is>
          <t>Contribution - kit</t>
        </is>
      </c>
      <c r="B33" s="9">
        <f>B20-B11-(B20*B28)-(B20*B29)-B30</f>
        <v/>
      </c>
      <c r="C33" s="18" t="inlineStr">
        <is>
          <t>Gross profit less fees, reserve, shipping</t>
        </is>
      </c>
    </row>
    <row r="34">
      <c r="A34" s="4" t="inlineStr">
        <is>
          <t>Contribution % - kit</t>
        </is>
      </c>
      <c r="B34" s="20">
        <f>B33/B20</f>
        <v/>
      </c>
      <c r="C34" s="18" t="inlineStr"/>
    </row>
    <row r="35">
      <c r="A35" s="4" t="inlineStr">
        <is>
          <t>Contribution - assembled</t>
        </is>
      </c>
      <c r="B35" s="9">
        <f>B21-B12-(B21*B28)-(B21*B29)-B30</f>
        <v/>
      </c>
      <c r="C35" s="18" t="inlineStr"/>
    </row>
    <row r="36">
      <c r="A36" s="4" t="inlineStr">
        <is>
          <t>Contribution % - assembled</t>
        </is>
      </c>
      <c r="B36" s="20">
        <f>B35/B21</f>
        <v/>
      </c>
      <c r="C36" s="18" t="inlineStr"/>
    </row>
    <row r="37">
      <c r="A37" s="4" t="inlineStr">
        <is>
          <t>Contribution - early bird kit</t>
        </is>
      </c>
      <c r="B37" s="9">
        <f>B22-B11-(B22*B28)-(B22*B29)-B30</f>
        <v/>
      </c>
      <c r="C37" s="18" t="inlineStr"/>
    </row>
    <row r="38">
      <c r="A38" s="4" t="inlineStr">
        <is>
          <t>Contribution % - early bird kit</t>
        </is>
      </c>
      <c r="B38" s="20">
        <f>B37/B22</f>
        <v/>
      </c>
      <c r="C38" s="18" t="inlineStr"/>
    </row>
    <row r="40">
      <c r="A40" s="13" t="inlineStr">
        <is>
          <t>CAMPAIGN BREAK-EVEN</t>
        </is>
      </c>
      <c r="B40" s="16" t="n"/>
      <c r="C40" s="16" t="n"/>
    </row>
    <row r="41">
      <c r="A41" s="4" t="inlineStr">
        <is>
          <t>Fixed costs to fund</t>
        </is>
      </c>
      <c r="B41" s="7" t="n">
        <v>12000</v>
      </c>
      <c r="C41" s="18" t="inlineStr">
        <is>
          <t>Tooling, first parts buy, test gear, photography. Excludes FCC/CE.</t>
        </is>
      </c>
    </row>
    <row r="42">
      <c r="A42" s="4" t="inlineStr">
        <is>
          <t>Assumed mix - share sold as kits</t>
        </is>
      </c>
      <c r="B42" s="19" t="n">
        <v>0.7</v>
      </c>
      <c r="C42" s="18" t="inlineStr">
        <is>
          <t>Kits are easier to ship and likelier to sell</t>
        </is>
      </c>
    </row>
    <row r="43">
      <c r="A43" s="4" t="inlineStr">
        <is>
          <t>Blended contribution per unit</t>
        </is>
      </c>
      <c r="B43" s="9">
        <f>(B42*B33)+((1-B42)*B35)</f>
        <v/>
      </c>
      <c r="C43" s="18" t="inlineStr">
        <is>
          <t>Weighted by the mix above</t>
        </is>
      </c>
    </row>
    <row r="44">
      <c r="A44" s="4" t="inlineStr">
        <is>
          <t>Units to break even</t>
        </is>
      </c>
      <c r="B44" s="21">
        <f>ROUNDUP(B41/B43,0)</f>
        <v/>
      </c>
      <c r="C44" s="18" t="inlineStr">
        <is>
          <t>Fixed costs / blended contribution</t>
        </is>
      </c>
    </row>
    <row r="45">
      <c r="A45" s="4" t="inlineStr">
        <is>
          <t>Pledge revenue at break-even</t>
        </is>
      </c>
      <c r="B45" s="9">
        <f>(B44*B42*B20)+(B44*(1-B42)*B21)</f>
        <v/>
      </c>
      <c r="C45" s="18" t="inlineStr">
        <is>
          <t>The funding goal, roughly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2026-08-23T02:22:27Z</dcterms:created>
  <dcterms:modified xsi:type="dcterms:W3CDTF">2026-08-23T02:22:27Z</dcterms:modified>
</cp:coreProperties>
</file>